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0"/>
  </bookViews>
  <sheets>
    <sheet name="лютий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року'!$A:$P</definedName>
    <definedName name="_xlnm.Print_Area" localSheetId="0">'лютий'!$A$1:$W$49</definedName>
  </definedNames>
  <calcPr fullCalcOnLoad="1"/>
</workbook>
</file>

<file path=xl/sharedStrings.xml><?xml version="1.0" encoding="utf-8"?>
<sst xmlns="http://schemas.openxmlformats.org/spreadsheetml/2006/main" count="152" uniqueCount="87">
  <si>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</si>
  <si>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</si>
  <si>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</si>
  <si>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</si>
  <si>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</si>
  <si>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</si>
  <si>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</si>
  <si>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</si>
  <si>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</si>
  <si>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</si>
  <si>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</si>
  <si>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</si>
  <si>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</si>
  <si>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</si>
  <si>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</si>
  <si>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</si>
  <si>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</si>
  <si>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</si>
  <si>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</si>
  <si>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</si>
  <si>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</si>
  <si>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</si>
  <si>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</si>
  <si>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</si>
  <si>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</si>
  <si>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</si>
  <si>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</si>
  <si>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</si>
  <si>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</si>
  <si>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</si>
  <si>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</si>
  <si>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</si>
  <si>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</si>
  <si>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</si>
  <si>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</si>
  <si>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</si>
  <si>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</si>
  <si>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</si>
  <si>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</si>
  <si>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</si>
  <si>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</si>
  <si>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</si>
  <si>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</si>
  <si>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</si>
  <si>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</si>
  <si>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</si>
  <si>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</si>
  <si>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</si>
  <si>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</si>
  <si>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</si>
  <si>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</si>
  <si>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</si>
  <si>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</si>
  <si>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</si>
  <si>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</si>
  <si>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</si>
  <si>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</si>
  <si>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</si>
  <si>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</si>
  <si>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</si>
  <si>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</si>
  <si>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</si>
  <si>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00.00.2020</t>
  </si>
  <si>
    <t>Розпис доходів ЗФ на 2020 рк</t>
  </si>
  <si>
    <t>Уточнений  розпис доходів</t>
  </si>
  <si>
    <r>
      <t xml:space="preserve">Прогноз </t>
    </r>
    <r>
      <rPr>
        <sz val="9"/>
        <rFont val="Times New Roman"/>
        <family val="1"/>
      </rPr>
      <t xml:space="preserve">надходжень </t>
    </r>
  </si>
  <si>
    <t>Динаміка надходжень податків та неподаткових платежів за лютий 2020 року</t>
  </si>
  <si>
    <t>Фактичні надходження (лютий)</t>
  </si>
  <si>
    <t xml:space="preserve">Динаміка надходжень до бюджету розвитку за лютий 2020 р. </t>
  </si>
  <si>
    <t>план на січень-лютий 2020р.</t>
  </si>
  <si>
    <r>
      <t xml:space="preserve">Аналіз планових показників надходжень до </t>
    </r>
    <r>
      <rPr>
        <sz val="14"/>
        <color indexed="10"/>
        <rFont val="Arial Cyr"/>
        <family val="0"/>
      </rPr>
      <t>загальног</t>
    </r>
    <r>
      <rPr>
        <sz val="14"/>
        <rFont val="Arial Cyr"/>
        <family val="2"/>
      </rPr>
      <t>о фонду міського бюджету  2020 рік</t>
    </r>
  </si>
  <si>
    <t>(без трансфертів)</t>
  </si>
  <si>
    <t>(без трансфертів та власних надходжень бюджетних установ)</t>
  </si>
  <si>
    <t>Розпис доходів СФ на 2020 рк</t>
  </si>
  <si>
    <r>
      <t xml:space="preserve">Аналіз планових показників надходжень до </t>
    </r>
    <r>
      <rPr>
        <b/>
        <sz val="14"/>
        <color indexed="10"/>
        <rFont val="Arial Cyr"/>
        <family val="0"/>
      </rPr>
      <t>спеціального</t>
    </r>
    <r>
      <rPr>
        <sz val="14"/>
        <rFont val="Arial Cyr"/>
        <family val="2"/>
      </rPr>
      <t xml:space="preserve"> фонду міського бюджету  2020 рік</t>
    </r>
  </si>
  <si>
    <t>БЮДЖЕТ РОЗВИТКУ</t>
  </si>
  <si>
    <t>№ рішення</t>
  </si>
  <si>
    <t>дата</t>
  </si>
  <si>
    <t>Розпис доходів БЮДЖЕТ розвитку 2020 рк</t>
  </si>
  <si>
    <t>2-5671</t>
  </si>
  <si>
    <t>2-5679</t>
  </si>
  <si>
    <t>28.02.2020, сл. записка №1від 28.02.20</t>
  </si>
  <si>
    <t>станом на 01.03.2020</t>
  </si>
  <si>
    <r>
      <t xml:space="preserve">станом на 01.03.2020р.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</si>
  <si>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01.03.2020р.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</si>
  <si>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01.03.2020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</si>
  <si>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01.03.2020р.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</si>
</sst>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#\ ##0.0"/>
    <numFmt numFmtId="189" formatCode="#,##0.000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14"/>
      <color indexed="10"/>
      <name val="Arial Cyr"/>
      <family val="0"/>
    </font>
    <font>
      <i/>
      <sz val="10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5.7"/>
      <color indexed="8"/>
      <name val="Times New Roman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5" fontId="34" fillId="0" borderId="11" xfId="0" applyNumberFormat="1" applyFont="1" applyBorder="1" applyAlignment="1">
      <alignment horizontal="center" vertical="center" wrapText="1"/>
    </xf>
    <xf numFmtId="185" fontId="36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14" fontId="18" fillId="0" borderId="42" xfId="0" applyNumberFormat="1" applyFont="1" applyBorder="1" applyAlignment="1">
      <alignment horizontal="right"/>
    </xf>
    <xf numFmtId="0" fontId="0" fillId="0" borderId="43" xfId="0" applyBorder="1" applyAlignment="1">
      <alignment wrapText="1"/>
    </xf>
    <xf numFmtId="0" fontId="7" fillId="0" borderId="11" xfId="0" applyFont="1" applyBorder="1" applyAlignment="1">
      <alignment/>
    </xf>
    <xf numFmtId="14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36" fillId="0" borderId="13" xfId="0" applyNumberFormat="1" applyFont="1" applyBorder="1" applyAlignment="1">
      <alignment horizontal="center" wrapText="1"/>
    </xf>
    <xf numFmtId="14" fontId="36" fillId="0" borderId="13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185" fontId="36" fillId="0" borderId="11" xfId="0" applyNumberFormat="1" applyFont="1" applyBorder="1" applyAlignment="1">
      <alignment/>
    </xf>
    <xf numFmtId="185" fontId="17" fillId="0" borderId="13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05"/>
          <c:w val="0.97575"/>
          <c:h val="0.83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0102"/>
        <c:crosses val="autoZero"/>
        <c:auto val="0"/>
        <c:lblOffset val="100"/>
        <c:tickLblSkip val="1"/>
        <c:noMultiLvlLbl val="0"/>
      </c:catAx>
      <c:valAx>
        <c:axId val="726010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02461"/>
        <c:crossesAt val="1"/>
        <c:crossBetween val="midCat"/>
        <c:dispUnits/>
        <c:majorUnit val="3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01.03.2020</a:t>
            </a:r>
          </a:p>
        </c:rich>
      </c:tx>
      <c:layout>
        <c:manualLayout>
          <c:xMode val="factor"/>
          <c:yMode val="factor"/>
          <c:x val="0.069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1075"/>
          <c:w val="0.837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2020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5340919"/>
        <c:axId val="51197360"/>
      </c:bar3D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091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8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17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 2020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123057"/>
        <c:axId val="53345466"/>
      </c:bar3D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2305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1675"/>
          <c:w val="0.1422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4981575"/>
        <a:ext cx="11715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600075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9050" y="0"/>
        <a:ext cx="11268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341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2020р.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01.03.2020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341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360 488,4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354 669,0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344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2020р.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393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+ 543,5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863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2020р.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577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191 041,5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297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- 5 819,4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7155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6488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частка бюдж в ПДФО"/>
      <sheetName val="недоїмка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"/>
      <sheetName val="240603-2"/>
      <sheetName val="240603"/>
      <sheetName val="210805. 535"/>
      <sheetName val="220804-2"/>
      <sheetName val="8842-АТО"/>
      <sheetName val="8852-жбк"/>
      <sheetName val="8822-КМУ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таблиця"/>
      <sheetName val="21010301. 857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ютий 20"/>
      <sheetName val="січень 20"/>
      <sheetName val="грудень 19"/>
      <sheetName val="листопад 19"/>
      <sheetName val="жовтень 19"/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2018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6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4" customWidth="1"/>
    <col min="5" max="5" width="10.875" style="14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9.875" style="14" customWidth="1"/>
    <col min="14" max="14" width="11.75390625" style="14" customWidth="1"/>
    <col min="15" max="15" width="10.00390625" style="14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68</v>
      </c>
      <c r="S1" s="147"/>
      <c r="T1" s="147"/>
      <c r="U1" s="147"/>
      <c r="V1" s="147"/>
      <c r="W1" s="148"/>
    </row>
    <row r="2" spans="1:23" ht="15.75" thickBot="1">
      <c r="A2" s="149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83</v>
      </c>
      <c r="S2" s="153"/>
      <c r="T2" s="153"/>
      <c r="U2" s="153"/>
      <c r="V2" s="153"/>
      <c r="W2" s="154"/>
    </row>
    <row r="3" spans="1:23" ht="66" thickBot="1">
      <c r="A3" s="21" t="s">
        <v>0</v>
      </c>
      <c r="B3" s="27" t="s">
        <v>1</v>
      </c>
      <c r="C3" s="59" t="s">
        <v>61</v>
      </c>
      <c r="D3" s="101" t="s">
        <v>59</v>
      </c>
      <c r="E3" s="101" t="s">
        <v>60</v>
      </c>
      <c r="F3" s="20" t="s">
        <v>41</v>
      </c>
      <c r="G3" s="27" t="s">
        <v>2</v>
      </c>
      <c r="H3" s="20" t="s">
        <v>3</v>
      </c>
      <c r="I3" s="58" t="s">
        <v>49</v>
      </c>
      <c r="J3" s="85" t="s">
        <v>58</v>
      </c>
      <c r="K3" s="20" t="s">
        <v>4</v>
      </c>
      <c r="L3" s="119" t="s">
        <v>56</v>
      </c>
      <c r="M3" s="27" t="s">
        <v>5</v>
      </c>
      <c r="N3" s="27" t="s">
        <v>67</v>
      </c>
      <c r="O3" s="104" t="s">
        <v>65</v>
      </c>
      <c r="P3" s="22" t="s">
        <v>6</v>
      </c>
      <c r="Q3" s="1"/>
      <c r="R3" s="87" t="s">
        <v>25</v>
      </c>
      <c r="S3" s="86" t="s">
        <v>26</v>
      </c>
      <c r="T3" s="88" t="s">
        <v>38</v>
      </c>
      <c r="U3" s="155" t="s">
        <v>47</v>
      </c>
      <c r="V3" s="156"/>
      <c r="W3" s="89" t="s">
        <v>27</v>
      </c>
    </row>
    <row r="4" spans="1:23" ht="12.75">
      <c r="A4" s="10">
        <v>43864</v>
      </c>
      <c r="B4" s="61">
        <v>1361.6</v>
      </c>
      <c r="C4" s="75">
        <v>10</v>
      </c>
      <c r="D4" s="102">
        <v>10</v>
      </c>
      <c r="E4" s="102">
        <f>C4-D4</f>
        <v>0</v>
      </c>
      <c r="F4" s="61">
        <v>17.1</v>
      </c>
      <c r="G4" s="61">
        <v>118.9</v>
      </c>
      <c r="H4" s="63">
        <v>2251.95</v>
      </c>
      <c r="I4" s="74">
        <v>102.5</v>
      </c>
      <c r="J4" s="74">
        <v>11.8</v>
      </c>
      <c r="K4" s="74">
        <v>0</v>
      </c>
      <c r="L4" s="61">
        <v>318.8</v>
      </c>
      <c r="M4" s="61">
        <f aca="true" t="shared" si="0" ref="M4:M23">N4-B4-C4-F4-G4-H4-I4-J4-K4-L4</f>
        <v>21.450000000000614</v>
      </c>
      <c r="N4" s="61">
        <v>4214.1</v>
      </c>
      <c r="O4" s="61">
        <v>4200</v>
      </c>
      <c r="P4" s="3">
        <f aca="true" t="shared" si="1" ref="P4:P23">N4/O4</f>
        <v>1.0033571428571428</v>
      </c>
      <c r="Q4" s="2">
        <f>AVERAGE(N4:N23)</f>
        <v>9579.2465</v>
      </c>
      <c r="R4" s="90">
        <v>0</v>
      </c>
      <c r="S4" s="91">
        <v>0</v>
      </c>
      <c r="T4" s="92">
        <v>72</v>
      </c>
      <c r="U4" s="157">
        <v>0</v>
      </c>
      <c r="V4" s="158"/>
      <c r="W4" s="93">
        <f>R4+S4+U4+T4+V4</f>
        <v>72</v>
      </c>
    </row>
    <row r="5" spans="1:23" ht="12.75">
      <c r="A5" s="10">
        <v>43865</v>
      </c>
      <c r="B5" s="61">
        <v>1747.4</v>
      </c>
      <c r="C5" s="75">
        <v>7.7</v>
      </c>
      <c r="D5" s="102">
        <v>7.7</v>
      </c>
      <c r="E5" s="102">
        <f aca="true" t="shared" si="2" ref="E5:E23">C5-D5</f>
        <v>0</v>
      </c>
      <c r="F5" s="61">
        <v>21.3</v>
      </c>
      <c r="G5" s="61">
        <v>116.3</v>
      </c>
      <c r="H5" s="75">
        <v>2959.3</v>
      </c>
      <c r="I5" s="74">
        <v>107.8</v>
      </c>
      <c r="J5" s="74">
        <v>78.3</v>
      </c>
      <c r="K5" s="74">
        <v>0</v>
      </c>
      <c r="L5" s="61">
        <v>0</v>
      </c>
      <c r="M5" s="61">
        <f t="shared" si="0"/>
        <v>24.09999999999937</v>
      </c>
      <c r="N5" s="61">
        <v>5062.2</v>
      </c>
      <c r="O5" s="61">
        <v>5000</v>
      </c>
      <c r="P5" s="3">
        <f t="shared" si="1"/>
        <v>1.01244</v>
      </c>
      <c r="Q5" s="2">
        <v>9579.2</v>
      </c>
      <c r="R5" s="65">
        <v>0</v>
      </c>
      <c r="S5" s="61">
        <v>0</v>
      </c>
      <c r="T5" s="66">
        <v>0</v>
      </c>
      <c r="U5" s="120">
        <v>0</v>
      </c>
      <c r="V5" s="121"/>
      <c r="W5" s="64">
        <f aca="true" t="shared" si="3" ref="W5:W23">R5+S5+U5+T5+V5</f>
        <v>0</v>
      </c>
    </row>
    <row r="6" spans="1:23" ht="12.75">
      <c r="A6" s="10">
        <v>43866</v>
      </c>
      <c r="B6" s="61">
        <v>5505.3</v>
      </c>
      <c r="C6" s="75">
        <v>12</v>
      </c>
      <c r="D6" s="102">
        <v>12</v>
      </c>
      <c r="E6" s="102">
        <f t="shared" si="2"/>
        <v>0</v>
      </c>
      <c r="F6" s="68">
        <v>13.4</v>
      </c>
      <c r="G6" s="61">
        <v>102.5</v>
      </c>
      <c r="H6" s="76">
        <v>2743.7</v>
      </c>
      <c r="I6" s="74">
        <v>42.7</v>
      </c>
      <c r="J6" s="74">
        <v>55.3</v>
      </c>
      <c r="K6" s="74">
        <v>727.6</v>
      </c>
      <c r="L6" s="74">
        <v>0</v>
      </c>
      <c r="M6" s="61">
        <f t="shared" si="0"/>
        <v>41.999999999999886</v>
      </c>
      <c r="N6" s="61">
        <v>9244.5</v>
      </c>
      <c r="O6" s="61">
        <v>7600</v>
      </c>
      <c r="P6" s="3">
        <f t="shared" si="1"/>
        <v>1.2163815789473684</v>
      </c>
      <c r="Q6" s="2">
        <v>9579.2</v>
      </c>
      <c r="R6" s="67">
        <v>13.8</v>
      </c>
      <c r="S6" s="68">
        <v>0</v>
      </c>
      <c r="T6" s="69">
        <v>1</v>
      </c>
      <c r="U6" s="141">
        <v>0</v>
      </c>
      <c r="V6" s="142"/>
      <c r="W6" s="64">
        <f t="shared" si="3"/>
        <v>14.8</v>
      </c>
    </row>
    <row r="7" spans="1:23" ht="12.75">
      <c r="A7" s="10">
        <v>43867</v>
      </c>
      <c r="B7" s="73">
        <v>5889.2</v>
      </c>
      <c r="C7" s="75">
        <v>11.75</v>
      </c>
      <c r="D7" s="102">
        <v>11.75</v>
      </c>
      <c r="E7" s="102">
        <f t="shared" si="2"/>
        <v>0</v>
      </c>
      <c r="F7" s="61">
        <v>35.5</v>
      </c>
      <c r="G7" s="61">
        <v>143.96</v>
      </c>
      <c r="H7" s="75">
        <v>2235.99</v>
      </c>
      <c r="I7" s="74">
        <v>68.4</v>
      </c>
      <c r="J7" s="74">
        <v>105.6</v>
      </c>
      <c r="K7" s="74">
        <v>0</v>
      </c>
      <c r="L7" s="74">
        <v>0</v>
      </c>
      <c r="M7" s="61">
        <f t="shared" si="0"/>
        <v>71.89999999999964</v>
      </c>
      <c r="N7" s="61">
        <v>8562.3</v>
      </c>
      <c r="O7" s="61">
        <v>6800</v>
      </c>
      <c r="P7" s="3">
        <f t="shared" si="1"/>
        <v>1.2591617647058821</v>
      </c>
      <c r="Q7" s="2">
        <v>9579.2</v>
      </c>
      <c r="R7" s="67">
        <v>0</v>
      </c>
      <c r="S7" s="68">
        <v>0</v>
      </c>
      <c r="T7" s="69">
        <v>0</v>
      </c>
      <c r="U7" s="141">
        <v>1</v>
      </c>
      <c r="V7" s="142"/>
      <c r="W7" s="64">
        <f t="shared" si="3"/>
        <v>1</v>
      </c>
    </row>
    <row r="8" spans="1:23" ht="12.75">
      <c r="A8" s="10">
        <v>43868</v>
      </c>
      <c r="B8" s="61">
        <v>16491.6</v>
      </c>
      <c r="C8" s="66">
        <v>11.9</v>
      </c>
      <c r="D8" s="102">
        <v>11.9</v>
      </c>
      <c r="E8" s="102">
        <f t="shared" si="2"/>
        <v>0</v>
      </c>
      <c r="F8" s="74">
        <v>22.9</v>
      </c>
      <c r="G8" s="74">
        <v>239.1</v>
      </c>
      <c r="H8" s="61">
        <v>3009</v>
      </c>
      <c r="I8" s="74">
        <v>126.2</v>
      </c>
      <c r="J8" s="74">
        <v>43.3</v>
      </c>
      <c r="K8" s="74">
        <v>0</v>
      </c>
      <c r="L8" s="74">
        <v>0</v>
      </c>
      <c r="M8" s="61">
        <f t="shared" si="0"/>
        <v>189.50000000000136</v>
      </c>
      <c r="N8" s="61">
        <v>20133.5</v>
      </c>
      <c r="O8" s="61">
        <v>9200</v>
      </c>
      <c r="P8" s="3">
        <f t="shared" si="1"/>
        <v>2.1884239130434784</v>
      </c>
      <c r="Q8" s="2">
        <v>9579.2</v>
      </c>
      <c r="R8" s="67">
        <v>0</v>
      </c>
      <c r="S8" s="68">
        <v>0</v>
      </c>
      <c r="T8" s="66">
        <v>0</v>
      </c>
      <c r="U8" s="120">
        <v>0</v>
      </c>
      <c r="V8" s="121"/>
      <c r="W8" s="64">
        <f t="shared" si="3"/>
        <v>0</v>
      </c>
    </row>
    <row r="9" spans="1:23" ht="12.75">
      <c r="A9" s="10">
        <v>43871</v>
      </c>
      <c r="B9" s="61">
        <v>1521.1</v>
      </c>
      <c r="C9" s="66">
        <v>621.4</v>
      </c>
      <c r="D9" s="102">
        <v>621.4</v>
      </c>
      <c r="E9" s="102">
        <f t="shared" si="2"/>
        <v>0</v>
      </c>
      <c r="F9" s="74">
        <v>27.8</v>
      </c>
      <c r="G9" s="78">
        <v>160.5</v>
      </c>
      <c r="H9" s="61">
        <v>4021.1</v>
      </c>
      <c r="I9" s="74">
        <v>34.5</v>
      </c>
      <c r="J9" s="74">
        <v>33.7</v>
      </c>
      <c r="K9" s="74">
        <v>0</v>
      </c>
      <c r="L9" s="74">
        <v>0</v>
      </c>
      <c r="M9" s="61">
        <f t="shared" si="0"/>
        <v>59.43000000000056</v>
      </c>
      <c r="N9" s="61">
        <v>6479.53</v>
      </c>
      <c r="O9" s="61">
        <v>4800</v>
      </c>
      <c r="P9" s="3">
        <f t="shared" si="1"/>
        <v>1.3499020833333333</v>
      </c>
      <c r="Q9" s="2">
        <v>9579.2</v>
      </c>
      <c r="R9" s="67">
        <v>0</v>
      </c>
      <c r="S9" s="68">
        <v>0</v>
      </c>
      <c r="T9" s="66">
        <v>6.3</v>
      </c>
      <c r="U9" s="120">
        <v>0</v>
      </c>
      <c r="V9" s="121"/>
      <c r="W9" s="64">
        <f t="shared" si="3"/>
        <v>6.3</v>
      </c>
    </row>
    <row r="10" spans="1:23" ht="12.75">
      <c r="A10" s="10">
        <v>43872</v>
      </c>
      <c r="B10" s="61">
        <v>1191.2</v>
      </c>
      <c r="C10" s="66">
        <v>13.5</v>
      </c>
      <c r="D10" s="102">
        <v>13.5</v>
      </c>
      <c r="E10" s="102">
        <f t="shared" si="2"/>
        <v>0</v>
      </c>
      <c r="F10" s="74">
        <v>22.5</v>
      </c>
      <c r="G10" s="74">
        <v>214.4</v>
      </c>
      <c r="H10" s="61">
        <v>2221.3</v>
      </c>
      <c r="I10" s="74">
        <v>67.2</v>
      </c>
      <c r="J10" s="74">
        <v>62.1</v>
      </c>
      <c r="K10" s="74">
        <v>0</v>
      </c>
      <c r="L10" s="74">
        <v>0</v>
      </c>
      <c r="M10" s="61">
        <f t="shared" si="0"/>
        <v>25.89999999999936</v>
      </c>
      <c r="N10" s="61">
        <v>3818.1</v>
      </c>
      <c r="O10" s="68">
        <v>5100</v>
      </c>
      <c r="P10" s="3">
        <f t="shared" si="1"/>
        <v>0.7486470588235294</v>
      </c>
      <c r="Q10" s="2">
        <v>9579.2</v>
      </c>
      <c r="R10" s="67">
        <v>0</v>
      </c>
      <c r="S10" s="68">
        <v>0</v>
      </c>
      <c r="T10" s="66">
        <v>0</v>
      </c>
      <c r="U10" s="120">
        <v>0</v>
      </c>
      <c r="V10" s="121"/>
      <c r="W10" s="64">
        <f>R10+S10+U10+T10+V10</f>
        <v>0</v>
      </c>
    </row>
    <row r="11" spans="1:23" ht="12.75">
      <c r="A11" s="10">
        <v>43873</v>
      </c>
      <c r="B11" s="61">
        <v>984.08</v>
      </c>
      <c r="C11" s="66">
        <v>26.8</v>
      </c>
      <c r="D11" s="102">
        <v>26.8</v>
      </c>
      <c r="E11" s="102">
        <f t="shared" si="2"/>
        <v>0</v>
      </c>
      <c r="F11" s="74">
        <v>19.4</v>
      </c>
      <c r="G11" s="74">
        <v>154.4</v>
      </c>
      <c r="H11" s="61">
        <v>3543</v>
      </c>
      <c r="I11" s="74">
        <v>110.5</v>
      </c>
      <c r="J11" s="74">
        <v>9.6</v>
      </c>
      <c r="K11" s="74">
        <v>0</v>
      </c>
      <c r="L11" s="74">
        <v>0</v>
      </c>
      <c r="M11" s="61">
        <f t="shared" si="0"/>
        <v>54.01999999999989</v>
      </c>
      <c r="N11" s="61">
        <v>4901.8</v>
      </c>
      <c r="O11" s="61">
        <v>8100</v>
      </c>
      <c r="P11" s="3">
        <f t="shared" si="1"/>
        <v>0.6051604938271605</v>
      </c>
      <c r="Q11" s="2">
        <v>9579.2</v>
      </c>
      <c r="R11" s="65">
        <v>0</v>
      </c>
      <c r="S11" s="61">
        <v>78.1</v>
      </c>
      <c r="T11" s="66">
        <v>3.9</v>
      </c>
      <c r="U11" s="120">
        <v>0</v>
      </c>
      <c r="V11" s="121"/>
      <c r="W11" s="64">
        <f t="shared" si="3"/>
        <v>82</v>
      </c>
    </row>
    <row r="12" spans="1:23" ht="12.75">
      <c r="A12" s="10">
        <v>43874</v>
      </c>
      <c r="B12" s="73">
        <v>3274.3</v>
      </c>
      <c r="C12" s="66">
        <v>84.9</v>
      </c>
      <c r="D12" s="102">
        <v>84.9</v>
      </c>
      <c r="E12" s="102">
        <f t="shared" si="2"/>
        <v>0</v>
      </c>
      <c r="F12" s="74">
        <v>22.3</v>
      </c>
      <c r="G12" s="74">
        <v>222.1</v>
      </c>
      <c r="H12" s="61">
        <v>3051.6</v>
      </c>
      <c r="I12" s="74">
        <v>71.8</v>
      </c>
      <c r="J12" s="74">
        <v>49.3</v>
      </c>
      <c r="K12" s="74">
        <v>0</v>
      </c>
      <c r="L12" s="74">
        <v>0</v>
      </c>
      <c r="M12" s="61">
        <f t="shared" si="0"/>
        <v>19.199999999999733</v>
      </c>
      <c r="N12" s="61">
        <v>6795.5</v>
      </c>
      <c r="O12" s="61">
        <v>8900</v>
      </c>
      <c r="P12" s="3">
        <f t="shared" si="1"/>
        <v>0.7635393258426967</v>
      </c>
      <c r="Q12" s="2">
        <v>9579.2</v>
      </c>
      <c r="R12" s="65">
        <v>0</v>
      </c>
      <c r="S12" s="61">
        <v>0</v>
      </c>
      <c r="T12" s="66">
        <v>0</v>
      </c>
      <c r="U12" s="120">
        <v>0</v>
      </c>
      <c r="V12" s="121"/>
      <c r="W12" s="64">
        <f t="shared" si="3"/>
        <v>0</v>
      </c>
    </row>
    <row r="13" spans="1:23" ht="12.75">
      <c r="A13" s="10">
        <v>43875</v>
      </c>
      <c r="B13" s="61">
        <v>11089.8</v>
      </c>
      <c r="C13" s="66">
        <v>24.3</v>
      </c>
      <c r="D13" s="102">
        <v>24.3</v>
      </c>
      <c r="E13" s="102">
        <f t="shared" si="2"/>
        <v>0</v>
      </c>
      <c r="F13" s="74">
        <v>53.2</v>
      </c>
      <c r="G13" s="74">
        <v>399.5</v>
      </c>
      <c r="H13" s="61">
        <v>3489</v>
      </c>
      <c r="I13" s="74">
        <v>84.6</v>
      </c>
      <c r="J13" s="74">
        <v>5.8</v>
      </c>
      <c r="K13" s="74">
        <v>0</v>
      </c>
      <c r="L13" s="74">
        <v>0</v>
      </c>
      <c r="M13" s="61">
        <f t="shared" si="0"/>
        <v>116.9000000000011</v>
      </c>
      <c r="N13" s="61">
        <v>15263.1</v>
      </c>
      <c r="O13" s="61">
        <v>12300</v>
      </c>
      <c r="P13" s="3">
        <f t="shared" si="1"/>
        <v>1.2409024390243903</v>
      </c>
      <c r="Q13" s="2">
        <v>9579.2</v>
      </c>
      <c r="R13" s="65">
        <v>0</v>
      </c>
      <c r="S13" s="61">
        <v>0</v>
      </c>
      <c r="T13" s="66">
        <v>0</v>
      </c>
      <c r="U13" s="120">
        <v>0</v>
      </c>
      <c r="V13" s="121"/>
      <c r="W13" s="64">
        <v>0</v>
      </c>
    </row>
    <row r="14" spans="1:23" ht="12.75">
      <c r="A14" s="10">
        <v>43878</v>
      </c>
      <c r="B14" s="61">
        <v>3050.1</v>
      </c>
      <c r="C14" s="66">
        <v>604.98</v>
      </c>
      <c r="D14" s="102">
        <v>604.98</v>
      </c>
      <c r="E14" s="102">
        <f t="shared" si="2"/>
        <v>0</v>
      </c>
      <c r="F14" s="74">
        <v>49.7</v>
      </c>
      <c r="G14" s="74">
        <v>529.3</v>
      </c>
      <c r="H14" s="61">
        <v>6155.99</v>
      </c>
      <c r="I14" s="74">
        <v>75.7</v>
      </c>
      <c r="J14" s="74">
        <v>6</v>
      </c>
      <c r="K14" s="74">
        <v>0</v>
      </c>
      <c r="L14" s="74">
        <v>0</v>
      </c>
      <c r="M14" s="61">
        <f t="shared" si="0"/>
        <v>49.83000000000065</v>
      </c>
      <c r="N14" s="61">
        <v>10521.6</v>
      </c>
      <c r="O14" s="61">
        <v>9100</v>
      </c>
      <c r="P14" s="3">
        <f t="shared" si="1"/>
        <v>1.1562197802197802</v>
      </c>
      <c r="Q14" s="2">
        <v>9579.2</v>
      </c>
      <c r="R14" s="65">
        <v>0</v>
      </c>
      <c r="S14" s="61">
        <v>0</v>
      </c>
      <c r="T14" s="70">
        <v>0</v>
      </c>
      <c r="U14" s="120">
        <v>0</v>
      </c>
      <c r="V14" s="121"/>
      <c r="W14" s="64">
        <f t="shared" si="3"/>
        <v>0</v>
      </c>
    </row>
    <row r="15" spans="1:23" ht="12.75">
      <c r="A15" s="10">
        <v>43879</v>
      </c>
      <c r="B15" s="61">
        <v>2024.4</v>
      </c>
      <c r="C15" s="62">
        <v>34.3</v>
      </c>
      <c r="D15" s="102">
        <v>34.3</v>
      </c>
      <c r="E15" s="102">
        <f t="shared" si="2"/>
        <v>0</v>
      </c>
      <c r="F15" s="77">
        <v>47.2</v>
      </c>
      <c r="G15" s="77">
        <v>396</v>
      </c>
      <c r="H15" s="78">
        <v>6434.4</v>
      </c>
      <c r="I15" s="77">
        <v>72.9</v>
      </c>
      <c r="J15" s="77">
        <v>4.1</v>
      </c>
      <c r="K15" s="77">
        <v>0</v>
      </c>
      <c r="L15" s="77">
        <v>0</v>
      </c>
      <c r="M15" s="61">
        <f t="shared" si="0"/>
        <v>53.40000000000145</v>
      </c>
      <c r="N15" s="61">
        <v>9066.7</v>
      </c>
      <c r="O15" s="68">
        <v>9500</v>
      </c>
      <c r="P15" s="3">
        <f>N15/O15</f>
        <v>0.9543894736842106</v>
      </c>
      <c r="Q15" s="2">
        <v>9579.2</v>
      </c>
      <c r="R15" s="65">
        <v>0</v>
      </c>
      <c r="S15" s="61">
        <v>0</v>
      </c>
      <c r="T15" s="70">
        <v>0</v>
      </c>
      <c r="U15" s="120">
        <v>0</v>
      </c>
      <c r="V15" s="121"/>
      <c r="W15" s="64">
        <f t="shared" si="3"/>
        <v>0</v>
      </c>
    </row>
    <row r="16" spans="1:23" ht="12.75">
      <c r="A16" s="10">
        <v>43880</v>
      </c>
      <c r="B16" s="61">
        <v>2513.4</v>
      </c>
      <c r="C16" s="66">
        <v>30.9</v>
      </c>
      <c r="D16" s="102">
        <v>30.9</v>
      </c>
      <c r="E16" s="102">
        <f t="shared" si="2"/>
        <v>0</v>
      </c>
      <c r="F16" s="74">
        <v>33.9</v>
      </c>
      <c r="G16" s="74">
        <v>504.2</v>
      </c>
      <c r="H16" s="61">
        <v>5345.7</v>
      </c>
      <c r="I16" s="74">
        <v>117.7</v>
      </c>
      <c r="J16" s="74">
        <v>9.7</v>
      </c>
      <c r="K16" s="74">
        <v>0</v>
      </c>
      <c r="L16" s="74">
        <v>0</v>
      </c>
      <c r="M16" s="61">
        <f t="shared" si="0"/>
        <v>26.800000000000725</v>
      </c>
      <c r="N16" s="61">
        <v>8582.3</v>
      </c>
      <c r="O16" s="68">
        <v>10090</v>
      </c>
      <c r="P16" s="3">
        <f t="shared" si="1"/>
        <v>0.8505748265609514</v>
      </c>
      <c r="Q16" s="2">
        <v>9579.2</v>
      </c>
      <c r="R16" s="65">
        <v>0</v>
      </c>
      <c r="S16" s="61">
        <v>0</v>
      </c>
      <c r="T16" s="70">
        <v>0</v>
      </c>
      <c r="U16" s="120">
        <v>0</v>
      </c>
      <c r="V16" s="121"/>
      <c r="W16" s="64">
        <f t="shared" si="3"/>
        <v>0</v>
      </c>
    </row>
    <row r="17" spans="1:23" ht="12.75">
      <c r="A17" s="10">
        <v>43881</v>
      </c>
      <c r="B17" s="61">
        <v>6950.8</v>
      </c>
      <c r="C17" s="66">
        <v>15.1</v>
      </c>
      <c r="D17" s="102">
        <v>15.1</v>
      </c>
      <c r="E17" s="102">
        <f t="shared" si="2"/>
        <v>0</v>
      </c>
      <c r="F17" s="74">
        <v>47.6</v>
      </c>
      <c r="G17" s="74">
        <v>988.1</v>
      </c>
      <c r="H17" s="61">
        <v>916.3</v>
      </c>
      <c r="I17" s="74">
        <v>57.8</v>
      </c>
      <c r="J17" s="74">
        <v>38.4</v>
      </c>
      <c r="K17" s="74">
        <v>0</v>
      </c>
      <c r="L17" s="74">
        <v>0</v>
      </c>
      <c r="M17" s="61">
        <f t="shared" si="0"/>
        <v>19.799999999999777</v>
      </c>
      <c r="N17" s="61">
        <v>9033.9</v>
      </c>
      <c r="O17" s="61">
        <v>12500</v>
      </c>
      <c r="P17" s="3">
        <f t="shared" si="1"/>
        <v>0.722712</v>
      </c>
      <c r="Q17" s="2">
        <v>9579.2</v>
      </c>
      <c r="R17" s="65">
        <v>17</v>
      </c>
      <c r="S17" s="61">
        <v>0</v>
      </c>
      <c r="T17" s="70">
        <v>0</v>
      </c>
      <c r="U17" s="120">
        <v>0</v>
      </c>
      <c r="V17" s="121"/>
      <c r="W17" s="64">
        <f t="shared" si="3"/>
        <v>17</v>
      </c>
    </row>
    <row r="18" spans="1:23" ht="12.75">
      <c r="A18" s="10">
        <v>43882</v>
      </c>
      <c r="B18" s="61">
        <v>9202.6</v>
      </c>
      <c r="C18" s="66">
        <v>65.9</v>
      </c>
      <c r="D18" s="102">
        <v>65.9</v>
      </c>
      <c r="E18" s="102">
        <f t="shared" si="2"/>
        <v>0</v>
      </c>
      <c r="F18" s="74">
        <v>49.3</v>
      </c>
      <c r="G18" s="74">
        <v>433.7</v>
      </c>
      <c r="H18" s="61">
        <v>460.9</v>
      </c>
      <c r="I18" s="74">
        <v>90.9</v>
      </c>
      <c r="J18" s="74">
        <v>160</v>
      </c>
      <c r="K18" s="74">
        <v>0</v>
      </c>
      <c r="L18" s="74">
        <v>0</v>
      </c>
      <c r="M18" s="61">
        <f t="shared" si="0"/>
        <v>17.5999999999992</v>
      </c>
      <c r="N18" s="61">
        <v>10480.9</v>
      </c>
      <c r="O18" s="61">
        <v>13100</v>
      </c>
      <c r="P18" s="3">
        <f>N18/O18</f>
        <v>0.8000687022900763</v>
      </c>
      <c r="Q18" s="2">
        <v>9579.2</v>
      </c>
      <c r="R18" s="65">
        <v>0</v>
      </c>
      <c r="S18" s="61">
        <v>0</v>
      </c>
      <c r="T18" s="66">
        <v>0</v>
      </c>
      <c r="U18" s="120">
        <v>0</v>
      </c>
      <c r="V18" s="121"/>
      <c r="W18" s="64">
        <f t="shared" si="3"/>
        <v>0</v>
      </c>
    </row>
    <row r="19" spans="1:23" ht="12.75">
      <c r="A19" s="10">
        <v>43885</v>
      </c>
      <c r="B19" s="61">
        <v>2649.22</v>
      </c>
      <c r="C19" s="66">
        <v>124.7</v>
      </c>
      <c r="D19" s="102">
        <v>124.7</v>
      </c>
      <c r="E19" s="102">
        <f t="shared" si="2"/>
        <v>0</v>
      </c>
      <c r="F19" s="74">
        <v>151.8</v>
      </c>
      <c r="G19" s="74">
        <v>1263</v>
      </c>
      <c r="H19" s="61">
        <v>366.1</v>
      </c>
      <c r="I19" s="74">
        <v>43.96</v>
      </c>
      <c r="J19" s="74">
        <v>6.3</v>
      </c>
      <c r="K19" s="74">
        <v>0</v>
      </c>
      <c r="L19" s="74">
        <v>0</v>
      </c>
      <c r="M19" s="61">
        <f t="shared" si="0"/>
        <v>31.319999999999812</v>
      </c>
      <c r="N19" s="61">
        <v>4636.4</v>
      </c>
      <c r="O19" s="61">
        <v>7600</v>
      </c>
      <c r="P19" s="3">
        <f t="shared" si="1"/>
        <v>0.6100526315789473</v>
      </c>
      <c r="Q19" s="2">
        <v>9579.2</v>
      </c>
      <c r="R19" s="65">
        <v>0</v>
      </c>
      <c r="S19" s="61">
        <v>0</v>
      </c>
      <c r="T19" s="66">
        <v>0</v>
      </c>
      <c r="U19" s="120">
        <v>0</v>
      </c>
      <c r="V19" s="121"/>
      <c r="W19" s="64">
        <f t="shared" si="3"/>
        <v>0</v>
      </c>
    </row>
    <row r="20" spans="1:23" ht="12.75">
      <c r="A20" s="10">
        <v>43886</v>
      </c>
      <c r="B20" s="61">
        <v>1314.8</v>
      </c>
      <c r="C20" s="66">
        <v>1805.5</v>
      </c>
      <c r="D20" s="102">
        <v>1805.5</v>
      </c>
      <c r="E20" s="102">
        <f t="shared" si="2"/>
        <v>0</v>
      </c>
      <c r="F20" s="74">
        <v>225.4</v>
      </c>
      <c r="G20" s="61">
        <v>1871.1</v>
      </c>
      <c r="H20" s="61">
        <v>304.9</v>
      </c>
      <c r="I20" s="74">
        <v>101.4</v>
      </c>
      <c r="J20" s="74">
        <v>5.8</v>
      </c>
      <c r="K20" s="74">
        <v>0</v>
      </c>
      <c r="L20" s="74">
        <v>0</v>
      </c>
      <c r="M20" s="61">
        <f t="shared" si="0"/>
        <v>22.599999999999834</v>
      </c>
      <c r="N20" s="61">
        <v>5651.5</v>
      </c>
      <c r="O20" s="61">
        <v>8330</v>
      </c>
      <c r="P20" s="3">
        <f t="shared" si="1"/>
        <v>0.6784513805522209</v>
      </c>
      <c r="Q20" s="2">
        <v>9579.2</v>
      </c>
      <c r="R20" s="65">
        <v>0</v>
      </c>
      <c r="S20" s="61">
        <v>0</v>
      </c>
      <c r="T20" s="66">
        <v>0</v>
      </c>
      <c r="U20" s="120">
        <v>0</v>
      </c>
      <c r="V20" s="121"/>
      <c r="W20" s="64">
        <f t="shared" si="3"/>
        <v>0</v>
      </c>
    </row>
    <row r="21" spans="1:23" ht="12.75">
      <c r="A21" s="10">
        <v>43887</v>
      </c>
      <c r="B21" s="61">
        <v>1905.7</v>
      </c>
      <c r="C21" s="66">
        <v>9118.7</v>
      </c>
      <c r="D21" s="102">
        <v>862.2</v>
      </c>
      <c r="E21" s="102">
        <f t="shared" si="2"/>
        <v>8256.5</v>
      </c>
      <c r="F21" s="74">
        <v>61.6</v>
      </c>
      <c r="G21" s="61">
        <v>1847.4</v>
      </c>
      <c r="H21" s="61">
        <v>341.5</v>
      </c>
      <c r="I21" s="74">
        <v>175.6</v>
      </c>
      <c r="J21" s="74">
        <v>10.4</v>
      </c>
      <c r="K21" s="74">
        <v>0</v>
      </c>
      <c r="L21" s="74">
        <v>0</v>
      </c>
      <c r="M21" s="61">
        <f t="shared" si="0"/>
        <v>58.59999999999855</v>
      </c>
      <c r="N21" s="61">
        <v>13519.5</v>
      </c>
      <c r="O21" s="61">
        <v>8800</v>
      </c>
      <c r="P21" s="3">
        <f t="shared" si="1"/>
        <v>1.5363068181818182</v>
      </c>
      <c r="Q21" s="2">
        <v>9579.2</v>
      </c>
      <c r="R21" s="98">
        <v>0</v>
      </c>
      <c r="S21" s="99">
        <v>0</v>
      </c>
      <c r="T21" s="100">
        <v>0</v>
      </c>
      <c r="U21" s="120">
        <v>0</v>
      </c>
      <c r="V21" s="121"/>
      <c r="W21" s="64">
        <f t="shared" si="3"/>
        <v>0</v>
      </c>
    </row>
    <row r="22" spans="1:23" ht="12.75">
      <c r="A22" s="10">
        <v>43888</v>
      </c>
      <c r="B22" s="61">
        <v>6855.9</v>
      </c>
      <c r="C22" s="66">
        <v>2750.4</v>
      </c>
      <c r="D22" s="102">
        <v>2441.2</v>
      </c>
      <c r="E22" s="102">
        <f t="shared" si="2"/>
        <v>309.2000000000003</v>
      </c>
      <c r="F22" s="74">
        <v>31</v>
      </c>
      <c r="G22" s="61">
        <v>3459.9</v>
      </c>
      <c r="H22" s="61">
        <v>367.3</v>
      </c>
      <c r="I22" s="74">
        <v>47.96</v>
      </c>
      <c r="J22" s="74">
        <v>57.5</v>
      </c>
      <c r="K22" s="74">
        <v>0</v>
      </c>
      <c r="L22" s="74">
        <v>0</v>
      </c>
      <c r="M22" s="61">
        <f t="shared" si="0"/>
        <v>23.640000000000526</v>
      </c>
      <c r="N22" s="61">
        <v>13593.6</v>
      </c>
      <c r="O22" s="61">
        <v>10900</v>
      </c>
      <c r="P22" s="3">
        <f t="shared" si="1"/>
        <v>1.2471192660550459</v>
      </c>
      <c r="Q22" s="2">
        <v>9579.2</v>
      </c>
      <c r="R22" s="98">
        <v>0</v>
      </c>
      <c r="S22" s="99">
        <v>0</v>
      </c>
      <c r="T22" s="100">
        <v>0</v>
      </c>
      <c r="U22" s="120">
        <v>0</v>
      </c>
      <c r="V22" s="121"/>
      <c r="W22" s="64">
        <f t="shared" si="3"/>
        <v>0</v>
      </c>
    </row>
    <row r="23" spans="1:23" ht="13.5" thickBot="1">
      <c r="A23" s="10">
        <v>43889</v>
      </c>
      <c r="B23" s="61">
        <v>14705.5</v>
      </c>
      <c r="C23" s="70">
        <v>1478.1</v>
      </c>
      <c r="D23" s="102">
        <v>1275.1</v>
      </c>
      <c r="E23" s="102">
        <f t="shared" si="2"/>
        <v>203</v>
      </c>
      <c r="F23" s="74">
        <v>124.5</v>
      </c>
      <c r="G23" s="61">
        <v>2044.4</v>
      </c>
      <c r="H23" s="61">
        <v>3559.3</v>
      </c>
      <c r="I23" s="74">
        <v>56.6</v>
      </c>
      <c r="J23" s="74">
        <v>29.6</v>
      </c>
      <c r="K23" s="74">
        <v>0</v>
      </c>
      <c r="L23" s="74">
        <v>0</v>
      </c>
      <c r="M23" s="61">
        <f t="shared" si="0"/>
        <v>25.900000000000816</v>
      </c>
      <c r="N23" s="61">
        <v>22023.9</v>
      </c>
      <c r="O23" s="61">
        <v>25500</v>
      </c>
      <c r="P23" s="3">
        <f t="shared" si="1"/>
        <v>0.8636823529411766</v>
      </c>
      <c r="Q23" s="2">
        <v>9579.2</v>
      </c>
      <c r="R23" s="94">
        <v>0</v>
      </c>
      <c r="S23" s="95">
        <v>0</v>
      </c>
      <c r="T23" s="96">
        <v>398.9</v>
      </c>
      <c r="U23" s="135">
        <v>0</v>
      </c>
      <c r="V23" s="136"/>
      <c r="W23" s="97">
        <f t="shared" si="3"/>
        <v>398.9</v>
      </c>
    </row>
    <row r="24" spans="1:23" ht="13.5" thickBot="1">
      <c r="A24" s="79" t="s">
        <v>28</v>
      </c>
      <c r="B24" s="81">
        <f aca="true" t="shared" si="4" ref="B24:O24">SUM(B4:B23)</f>
        <v>100228</v>
      </c>
      <c r="C24" s="81">
        <f t="shared" si="4"/>
        <v>16852.83</v>
      </c>
      <c r="D24" s="103">
        <f t="shared" si="4"/>
        <v>8084.129999999999</v>
      </c>
      <c r="E24" s="103">
        <f t="shared" si="4"/>
        <v>8768.7</v>
      </c>
      <c r="F24" s="81">
        <f t="shared" si="4"/>
        <v>1077.4</v>
      </c>
      <c r="G24" s="81">
        <f t="shared" si="4"/>
        <v>15208.759999999998</v>
      </c>
      <c r="H24" s="81">
        <f t="shared" si="4"/>
        <v>53778.33</v>
      </c>
      <c r="I24" s="81">
        <f t="shared" si="4"/>
        <v>1656.72</v>
      </c>
      <c r="J24" s="81">
        <f t="shared" si="4"/>
        <v>782.5999999999999</v>
      </c>
      <c r="K24" s="81">
        <f t="shared" si="4"/>
        <v>727.6</v>
      </c>
      <c r="L24" s="81">
        <f t="shared" si="4"/>
        <v>318.8</v>
      </c>
      <c r="M24" s="80">
        <f t="shared" si="4"/>
        <v>953.8900000000027</v>
      </c>
      <c r="N24" s="80">
        <f t="shared" si="4"/>
        <v>191584.93</v>
      </c>
      <c r="O24" s="80">
        <f t="shared" si="4"/>
        <v>187420</v>
      </c>
      <c r="P24" s="82">
        <f>N24/O24</f>
        <v>1.022222441575072</v>
      </c>
      <c r="Q24" s="2"/>
      <c r="R24" s="71">
        <f>SUM(R4:R23)</f>
        <v>30.8</v>
      </c>
      <c r="S24" s="71">
        <f>SUM(S4:S23)</f>
        <v>78.1</v>
      </c>
      <c r="T24" s="71">
        <f>SUM(T4:T23)</f>
        <v>482.09999999999997</v>
      </c>
      <c r="U24" s="137">
        <f>SUM(U4:U23)</f>
        <v>1</v>
      </c>
      <c r="V24" s="138"/>
      <c r="W24" s="71">
        <f>R24+S24+U24+T24+V24</f>
        <v>592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48"/>
      <c r="W27" s="48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48"/>
      <c r="W28" s="48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43891</v>
      </c>
      <c r="S29" s="140">
        <v>398.89887</v>
      </c>
      <c r="T29" s="140"/>
      <c r="U29" s="140"/>
      <c r="V29" s="55"/>
      <c r="W29" s="55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5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1" t="s">
        <v>34</v>
      </c>
      <c r="T31" s="32" t="s">
        <v>39</v>
      </c>
      <c r="U31" s="46">
        <f>'[1]серпень'!$I$83</f>
        <v>0</v>
      </c>
      <c r="V31" s="52"/>
      <c r="W31" s="53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3">
        <f>'[1]серпень'!$I$82</f>
        <v>0</v>
      </c>
      <c r="V32" s="54"/>
      <c r="W32" s="53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6">
        <f>'[1]серпень'!$I$81</f>
        <v>0</v>
      </c>
      <c r="V33" s="52"/>
      <c r="W33" s="53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4"/>
      <c r="V34" s="54"/>
      <c r="W34" s="53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0"/>
      <c r="W37" s="50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43891</v>
      </c>
      <c r="S39" s="129">
        <v>17883.564839999995</v>
      </c>
      <c r="T39" s="130"/>
      <c r="U39" s="131"/>
      <c r="V39" s="49"/>
      <c r="W39" s="49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49"/>
      <c r="W40" s="49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9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18"/>
      <c r="B26" s="166" t="s">
        <v>84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59" t="s">
        <v>32</v>
      </c>
      <c r="B27" s="168" t="s">
        <v>43</v>
      </c>
      <c r="C27" s="168"/>
      <c r="D27" s="161" t="s">
        <v>48</v>
      </c>
      <c r="E27" s="162"/>
      <c r="F27" s="163" t="s">
        <v>44</v>
      </c>
      <c r="G27" s="164"/>
      <c r="H27" s="165" t="s">
        <v>50</v>
      </c>
      <c r="I27" s="161"/>
      <c r="J27" s="176"/>
      <c r="K27" s="177"/>
      <c r="L27" s="173" t="s">
        <v>36</v>
      </c>
      <c r="M27" s="174"/>
      <c r="N27" s="175"/>
      <c r="O27" s="169" t="s">
        <v>85</v>
      </c>
      <c r="P27" s="170"/>
    </row>
    <row r="28" spans="1:16" ht="30.75" customHeight="1">
      <c r="A28" s="160"/>
      <c r="B28" s="42" t="s">
        <v>69</v>
      </c>
      <c r="C28" s="20" t="s">
        <v>23</v>
      </c>
      <c r="D28" s="42" t="str">
        <f>B28</f>
        <v>план на січень-лютий 2020р.</v>
      </c>
      <c r="E28" s="20" t="str">
        <f>C28</f>
        <v>факт</v>
      </c>
      <c r="F28" s="41" t="str">
        <f>B28</f>
        <v>план на січень-лютий 2020р.</v>
      </c>
      <c r="G28" s="56" t="str">
        <f>C28</f>
        <v>факт</v>
      </c>
      <c r="H28" s="42" t="str">
        <f>B28</f>
        <v>план на січень-лютий 2020р.</v>
      </c>
      <c r="I28" s="20" t="str">
        <f>C28</f>
        <v>факт</v>
      </c>
      <c r="J28" s="41"/>
      <c r="K28" s="56"/>
      <c r="L28" s="39" t="str">
        <f>D28</f>
        <v>план на січень-лютий 2020р.</v>
      </c>
      <c r="M28" s="20" t="str">
        <f>C28</f>
        <v>факт</v>
      </c>
      <c r="N28" s="40" t="s">
        <v>24</v>
      </c>
      <c r="O28" s="164"/>
      <c r="P28" s="161"/>
    </row>
    <row r="29" spans="1:16" ht="23.25" customHeight="1" thickBot="1">
      <c r="A29" s="38">
        <f>лютий!S39</f>
        <v>17883.564839999995</v>
      </c>
      <c r="B29" s="43">
        <v>1500</v>
      </c>
      <c r="C29" s="43">
        <v>73.534</v>
      </c>
      <c r="D29" s="43">
        <v>552.14</v>
      </c>
      <c r="E29" s="43">
        <v>170.795</v>
      </c>
      <c r="F29" s="43">
        <v>200</v>
      </c>
      <c r="G29" s="43">
        <v>1965.13</v>
      </c>
      <c r="H29" s="43">
        <v>4</v>
      </c>
      <c r="I29" s="43">
        <v>3</v>
      </c>
      <c r="J29" s="43"/>
      <c r="K29" s="43"/>
      <c r="L29" s="57">
        <f>H29+F29+D29+J29+B29</f>
        <v>2256.14</v>
      </c>
      <c r="M29" s="44">
        <f>C29+E29+G29+I29</f>
        <v>2212.4590000000003</v>
      </c>
      <c r="N29" s="45">
        <f>M29-L29</f>
        <v>-43.680999999999585</v>
      </c>
      <c r="O29" s="171">
        <f>лютий!S29</f>
        <v>398.89887</v>
      </c>
      <c r="P29" s="172"/>
    </row>
    <row r="30" spans="1:16" ht="12.75">
      <c r="A30" s="34"/>
      <c r="B30" s="34"/>
      <c r="C30" s="34"/>
      <c r="D30" s="35"/>
      <c r="E30" s="36"/>
      <c r="F30" s="35"/>
      <c r="G30" s="36"/>
      <c r="H30" s="35"/>
      <c r="I30" s="36"/>
      <c r="J30" s="36"/>
      <c r="K30" s="36"/>
      <c r="L30" s="35"/>
      <c r="M30" s="36"/>
      <c r="N30" s="37"/>
      <c r="O30" s="168"/>
      <c r="P30" s="168"/>
    </row>
    <row r="31" spans="1:16" ht="12.75" hidden="1">
      <c r="A31" s="34"/>
      <c r="B31" s="34"/>
      <c r="C31" s="34"/>
      <c r="D31" s="35"/>
      <c r="E31" s="36"/>
      <c r="F31" s="35"/>
      <c r="G31" s="36"/>
      <c r="H31" s="35"/>
      <c r="I31" s="36"/>
      <c r="J31" s="36"/>
      <c r="K31" s="36"/>
      <c r="L31" s="35"/>
      <c r="M31" s="36"/>
      <c r="N31" s="37"/>
      <c r="O31" s="20" t="s">
        <v>35</v>
      </c>
      <c r="P31" s="47" t="e">
        <f>#REF!</f>
        <v>#REF!</v>
      </c>
    </row>
    <row r="32" spans="1:16" ht="12.75" hidden="1">
      <c r="A32" s="34"/>
      <c r="B32" s="34"/>
      <c r="C32" s="34"/>
      <c r="D32" s="35"/>
      <c r="E32" s="36"/>
      <c r="F32" s="35"/>
      <c r="G32" s="36"/>
      <c r="H32" s="35"/>
      <c r="I32" s="36"/>
      <c r="J32" s="36"/>
      <c r="K32" s="36"/>
      <c r="L32" s="35"/>
      <c r="M32" s="36"/>
      <c r="N32" s="37"/>
      <c r="O32" s="18" t="s">
        <v>37</v>
      </c>
      <c r="P32" s="27" t="e">
        <f>#REF!</f>
        <v>#REF!</v>
      </c>
    </row>
    <row r="33" spans="1:16" ht="12.75" hidden="1">
      <c r="A33" s="34"/>
      <c r="B33" s="34"/>
      <c r="C33" s="34"/>
      <c r="D33" s="35"/>
      <c r="E33" s="36"/>
      <c r="F33" s="35"/>
      <c r="G33" s="36"/>
      <c r="H33" s="35"/>
      <c r="I33" s="36"/>
      <c r="J33" s="36"/>
      <c r="K33" s="36"/>
      <c r="L33" s="35"/>
      <c r="M33" s="36"/>
      <c r="N33" s="37"/>
      <c r="O33" s="20" t="s">
        <v>46</v>
      </c>
      <c r="P33" s="27" t="e">
        <f>#REF!</f>
        <v>#REF!</v>
      </c>
    </row>
    <row r="34" spans="15:16" ht="12.75" hidden="1">
      <c r="O34" s="18"/>
      <c r="P34" s="47"/>
    </row>
    <row r="35" spans="1:12" ht="12.75">
      <c r="A35" s="19"/>
      <c r="B35" s="19"/>
      <c r="C35" s="19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19"/>
      <c r="B36" s="19"/>
      <c r="C36" s="19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19"/>
      <c r="B37" s="19"/>
      <c r="C37" s="19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9"/>
      <c r="B38" s="19"/>
      <c r="C38" s="19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9"/>
      <c r="B39" s="19"/>
      <c r="C39" s="19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4" ht="24.75" customHeight="1"/>
    <row r="45" ht="24.75" customHeight="1"/>
    <row r="48" spans="1:16" ht="21" customHeight="1">
      <c r="A48" s="4" t="s">
        <v>7</v>
      </c>
      <c r="B48" s="12">
        <v>219159</v>
      </c>
      <c r="C48" s="26">
        <v>190410.55</v>
      </c>
      <c r="F48" s="1" t="s">
        <v>22</v>
      </c>
      <c r="G48" s="6"/>
      <c r="H48" s="17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29181</v>
      </c>
      <c r="C49" s="26">
        <v>29467.93</v>
      </c>
      <c r="G49" s="6"/>
      <c r="H49" s="17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81424.8</v>
      </c>
      <c r="C50" s="26">
        <v>90048.12999999999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7455</v>
      </c>
      <c r="C51" s="26">
        <v>7816.8460000000005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15598</v>
      </c>
      <c r="C52" s="26">
        <v>28659.25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1300</v>
      </c>
      <c r="C53" s="26">
        <v>1515.98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3" t="s">
        <v>55</v>
      </c>
      <c r="B54" s="12">
        <v>500</v>
      </c>
      <c r="C54" s="26">
        <v>318.84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5870.599999999962</v>
      </c>
      <c r="C55" s="12">
        <v>6431.445740000039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360488.39999999997</v>
      </c>
      <c r="C56" s="9">
        <v>354668.97174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2" t="s">
        <v>51</v>
      </c>
      <c r="B58" s="9">
        <f>B29</f>
        <v>1500</v>
      </c>
      <c r="C58" s="9">
        <f>C29</f>
        <v>73.534</v>
      </c>
    </row>
    <row r="59" spans="1:3" ht="26.25">
      <c r="A59" s="72" t="s">
        <v>52</v>
      </c>
      <c r="B59" s="9">
        <f>D29</f>
        <v>552.14</v>
      </c>
      <c r="C59" s="9">
        <f>E29</f>
        <v>170.795</v>
      </c>
    </row>
    <row r="60" spans="1:3" ht="12.75">
      <c r="A60" s="72" t="s">
        <v>53</v>
      </c>
      <c r="B60" s="9">
        <f>F29</f>
        <v>200</v>
      </c>
      <c r="C60" s="9">
        <f>G29</f>
        <v>1965.13</v>
      </c>
    </row>
    <row r="61" spans="1:3" ht="26.25">
      <c r="A61" s="72" t="s">
        <v>54</v>
      </c>
      <c r="B61" s="9">
        <f>H29</f>
        <v>4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755905511811024" right="0.4724409448818898" top="0.2362204724409449" bottom="0.15748031496062992" header="0.1968503937007874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27.50390625" style="0" customWidth="1"/>
    <col min="2" max="2" width="11.50390625" style="0" customWidth="1"/>
    <col min="3" max="3" width="10.75390625" style="0" customWidth="1"/>
    <col min="4" max="6" width="9.25390625" style="14" customWidth="1"/>
    <col min="7" max="7" width="8.875" style="14" customWidth="1"/>
    <col min="8" max="8" width="9.75390625" style="14" customWidth="1"/>
    <col min="9" max="15" width="9.25390625" style="14" customWidth="1"/>
    <col min="16" max="16" width="13.50390625" style="14" customWidth="1"/>
  </cols>
  <sheetData>
    <row r="2" ht="17.25">
      <c r="D2" s="13" t="s">
        <v>70</v>
      </c>
    </row>
    <row r="3" spans="4:9" ht="17.25" hidden="1">
      <c r="D3" s="13"/>
      <c r="I3" s="14" t="s">
        <v>57</v>
      </c>
    </row>
    <row r="4" spans="4:8" ht="17.25">
      <c r="D4" s="13"/>
      <c r="H4" s="105" t="s">
        <v>71</v>
      </c>
    </row>
    <row r="5" spans="1:16" ht="15">
      <c r="A5" s="8"/>
      <c r="B5" s="109" t="s">
        <v>76</v>
      </c>
      <c r="C5" s="109" t="s">
        <v>77</v>
      </c>
      <c r="D5" s="15" t="s">
        <v>12</v>
      </c>
      <c r="E5" s="15" t="s">
        <v>13</v>
      </c>
      <c r="F5" s="15" t="s">
        <v>9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10</v>
      </c>
      <c r="O5" s="15" t="s">
        <v>11</v>
      </c>
      <c r="P5" s="16" t="s">
        <v>21</v>
      </c>
    </row>
    <row r="6" spans="1:16" ht="12.75">
      <c r="A6" s="60" t="s">
        <v>63</v>
      </c>
      <c r="B6" s="111" t="s">
        <v>79</v>
      </c>
      <c r="C6" s="110">
        <v>43826</v>
      </c>
      <c r="D6" s="11">
        <v>168072.85</v>
      </c>
      <c r="E6" s="11">
        <v>187415.55</v>
      </c>
      <c r="F6" s="11">
        <v>150049.75</v>
      </c>
      <c r="G6" s="11">
        <v>212053</v>
      </c>
      <c r="H6" s="11">
        <v>195599.5</v>
      </c>
      <c r="I6" s="11">
        <v>172965.05</v>
      </c>
      <c r="J6" s="11">
        <v>208916.8</v>
      </c>
      <c r="K6" s="11">
        <v>189364.05</v>
      </c>
      <c r="L6" s="11">
        <v>182456.55</v>
      </c>
      <c r="M6" s="11">
        <v>204712.75</v>
      </c>
      <c r="N6" s="11">
        <v>199152.3</v>
      </c>
      <c r="O6" s="11">
        <v>197839.85</v>
      </c>
      <c r="P6" s="29">
        <f>SUM(D6:O6)</f>
        <v>2268598</v>
      </c>
    </row>
    <row r="7" spans="1:16" ht="26.25">
      <c r="A7" s="115" t="s">
        <v>86</v>
      </c>
      <c r="B7" s="116"/>
      <c r="C7" s="116"/>
      <c r="D7" s="117">
        <f aca="true" t="shared" si="0" ref="D7:O7">SUM(D8:D16)</f>
        <v>0</v>
      </c>
      <c r="E7" s="117">
        <f t="shared" si="0"/>
        <v>5000</v>
      </c>
      <c r="F7" s="117">
        <f>SUM(F8:F16)</f>
        <v>4000</v>
      </c>
      <c r="G7" s="117">
        <f t="shared" si="0"/>
        <v>-9000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8">
        <f>SUM(D8:O16)</f>
        <v>0</v>
      </c>
    </row>
    <row r="8" spans="1:16" ht="14.25" customHeight="1" hidden="1">
      <c r="A8" s="23" t="s">
        <v>81</v>
      </c>
      <c r="B8" s="107"/>
      <c r="C8" s="107"/>
      <c r="D8" s="24">
        <v>0</v>
      </c>
      <c r="E8" s="24">
        <v>5000</v>
      </c>
      <c r="F8" s="24">
        <v>4000</v>
      </c>
      <c r="G8" s="24">
        <v>-9000</v>
      </c>
      <c r="H8" s="24"/>
      <c r="I8" s="24"/>
      <c r="J8" s="24"/>
      <c r="K8" s="24"/>
      <c r="L8" s="24"/>
      <c r="M8" s="24"/>
      <c r="N8" s="24"/>
      <c r="O8" s="24"/>
      <c r="P8" s="25">
        <f aca="true" t="shared" si="1" ref="P8:P17">SUM(D8:O8)</f>
        <v>0</v>
      </c>
    </row>
    <row r="9" spans="1:16" ht="12.75" hidden="1">
      <c r="A9" s="23" t="s">
        <v>62</v>
      </c>
      <c r="B9" s="107"/>
      <c r="C9" s="10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>
        <f t="shared" si="1"/>
        <v>0</v>
      </c>
    </row>
    <row r="10" spans="1:16" ht="12.75" hidden="1">
      <c r="A10" s="23" t="s">
        <v>62</v>
      </c>
      <c r="B10" s="107"/>
      <c r="C10" s="10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1"/>
        <v>0</v>
      </c>
    </row>
    <row r="11" spans="1:16" ht="12.75" hidden="1">
      <c r="A11" s="23" t="s">
        <v>62</v>
      </c>
      <c r="B11" s="107"/>
      <c r="C11" s="10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1"/>
        <v>0</v>
      </c>
    </row>
    <row r="12" spans="1:16" ht="12.75" hidden="1">
      <c r="A12" s="23" t="s">
        <v>62</v>
      </c>
      <c r="B12" s="107"/>
      <c r="C12" s="10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1"/>
        <v>0</v>
      </c>
    </row>
    <row r="13" spans="1:16" ht="12.75" hidden="1">
      <c r="A13" s="23" t="s">
        <v>62</v>
      </c>
      <c r="B13" s="107"/>
      <c r="C13" s="10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 t="shared" si="1"/>
        <v>0</v>
      </c>
    </row>
    <row r="14" spans="1:16" ht="12.75" hidden="1">
      <c r="A14" s="23" t="s">
        <v>62</v>
      </c>
      <c r="B14" s="107"/>
      <c r="C14" s="10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1"/>
        <v>0</v>
      </c>
    </row>
    <row r="15" spans="1:16" ht="12.75" hidden="1">
      <c r="A15" s="23" t="s">
        <v>62</v>
      </c>
      <c r="B15" s="107"/>
      <c r="C15" s="10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f t="shared" si="1"/>
        <v>0</v>
      </c>
    </row>
    <row r="16" spans="1:16" ht="12.75" hidden="1">
      <c r="A16" s="23"/>
      <c r="B16" s="107"/>
      <c r="C16" s="10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1"/>
        <v>0</v>
      </c>
    </row>
    <row r="17" spans="1:17" ht="13.5" thickBot="1">
      <c r="A17" s="114" t="s">
        <v>64</v>
      </c>
      <c r="B17" s="108"/>
      <c r="C17" s="108"/>
      <c r="D17" s="28">
        <f>D7+D6</f>
        <v>168072.85</v>
      </c>
      <c r="E17" s="28">
        <f aca="true" t="shared" si="2" ref="E17:O17">E7+E6</f>
        <v>192415.55</v>
      </c>
      <c r="F17" s="28">
        <f t="shared" si="2"/>
        <v>154049.75</v>
      </c>
      <c r="G17" s="28">
        <f t="shared" si="2"/>
        <v>203053</v>
      </c>
      <c r="H17" s="28">
        <f t="shared" si="2"/>
        <v>195599.5</v>
      </c>
      <c r="I17" s="28">
        <f t="shared" si="2"/>
        <v>172965.05</v>
      </c>
      <c r="J17" s="28">
        <f t="shared" si="2"/>
        <v>208916.8</v>
      </c>
      <c r="K17" s="28">
        <f t="shared" si="2"/>
        <v>189364.05</v>
      </c>
      <c r="L17" s="28">
        <f t="shared" si="2"/>
        <v>182456.55</v>
      </c>
      <c r="M17" s="28">
        <f t="shared" si="2"/>
        <v>204712.75</v>
      </c>
      <c r="N17" s="28">
        <f t="shared" si="2"/>
        <v>199152.3</v>
      </c>
      <c r="O17" s="28">
        <f t="shared" si="2"/>
        <v>197839.85</v>
      </c>
      <c r="P17" s="30">
        <f t="shared" si="1"/>
        <v>2268598</v>
      </c>
      <c r="Q17" s="14"/>
    </row>
    <row r="20" spans="11:15" ht="12.75">
      <c r="K20" s="84"/>
      <c r="L20" s="84"/>
      <c r="M20" s="84"/>
      <c r="N20" s="84"/>
      <c r="O20" s="84"/>
    </row>
    <row r="24" ht="17.25">
      <c r="D24" s="13" t="s">
        <v>74</v>
      </c>
    </row>
    <row r="25" spans="4:9" ht="17.25" hidden="1">
      <c r="D25" s="13"/>
      <c r="I25" s="14" t="s">
        <v>57</v>
      </c>
    </row>
    <row r="26" spans="4:8" ht="17.25">
      <c r="D26" s="13"/>
      <c r="H26" s="105" t="s">
        <v>72</v>
      </c>
    </row>
    <row r="27" spans="1:16" ht="15">
      <c r="A27" s="8"/>
      <c r="B27" s="109" t="s">
        <v>76</v>
      </c>
      <c r="C27" s="109" t="s">
        <v>77</v>
      </c>
      <c r="D27" s="15" t="s">
        <v>12</v>
      </c>
      <c r="E27" s="15" t="s">
        <v>13</v>
      </c>
      <c r="F27" s="15" t="s">
        <v>9</v>
      </c>
      <c r="G27" s="15" t="s">
        <v>14</v>
      </c>
      <c r="H27" s="15" t="s">
        <v>15</v>
      </c>
      <c r="I27" s="15" t="s">
        <v>16</v>
      </c>
      <c r="J27" s="15" t="s">
        <v>17</v>
      </c>
      <c r="K27" s="15" t="s">
        <v>18</v>
      </c>
      <c r="L27" s="15" t="s">
        <v>19</v>
      </c>
      <c r="M27" s="15" t="s">
        <v>20</v>
      </c>
      <c r="N27" s="15" t="s">
        <v>10</v>
      </c>
      <c r="O27" s="15" t="s">
        <v>11</v>
      </c>
      <c r="P27" s="16" t="s">
        <v>21</v>
      </c>
    </row>
    <row r="28" spans="1:16" ht="12.75">
      <c r="A28" s="60" t="s">
        <v>73</v>
      </c>
      <c r="B28" s="111" t="s">
        <v>79</v>
      </c>
      <c r="C28" s="110">
        <v>43826</v>
      </c>
      <c r="D28" s="11">
        <v>1050.32</v>
      </c>
      <c r="E28" s="11">
        <v>5176.875</v>
      </c>
      <c r="F28" s="11">
        <v>970.305</v>
      </c>
      <c r="G28" s="11">
        <v>1782.555</v>
      </c>
      <c r="H28" s="11">
        <v>5600.555</v>
      </c>
      <c r="I28" s="11">
        <v>2303.665</v>
      </c>
      <c r="J28" s="11">
        <v>2007.555</v>
      </c>
      <c r="K28" s="11">
        <v>3811.305</v>
      </c>
      <c r="L28" s="11">
        <v>1771.555</v>
      </c>
      <c r="M28" s="11">
        <v>1581.31</v>
      </c>
      <c r="N28" s="11">
        <v>3714.7</v>
      </c>
      <c r="O28" s="11">
        <v>2158</v>
      </c>
      <c r="P28" s="29">
        <f>SUM(D28:O28)</f>
        <v>31928.700000000004</v>
      </c>
    </row>
    <row r="29" spans="1:16" ht="26.25">
      <c r="A29" s="115" t="str">
        <f>A7</f>
        <v>Зміни до   розпису доходів станом на 01.03.2020р. :</v>
      </c>
      <c r="B29" s="116"/>
      <c r="C29" s="116"/>
      <c r="D29" s="117">
        <f>SUM(D30:D38)</f>
        <v>0</v>
      </c>
      <c r="E29" s="117">
        <f>SUM(E30:E38)</f>
        <v>0</v>
      </c>
      <c r="F29" s="117">
        <f>SUM(F30:F38)</f>
        <v>0</v>
      </c>
      <c r="G29" s="117">
        <f aca="true" t="shared" si="3" ref="G29:O29">SUM(G30:G38)</f>
        <v>0</v>
      </c>
      <c r="H29" s="117">
        <f t="shared" si="3"/>
        <v>0</v>
      </c>
      <c r="I29" s="117">
        <f t="shared" si="3"/>
        <v>0</v>
      </c>
      <c r="J29" s="117">
        <f t="shared" si="3"/>
        <v>0</v>
      </c>
      <c r="K29" s="117">
        <f t="shared" si="3"/>
        <v>0</v>
      </c>
      <c r="L29" s="117">
        <f t="shared" si="3"/>
        <v>500</v>
      </c>
      <c r="M29" s="117">
        <f t="shared" si="3"/>
        <v>500</v>
      </c>
      <c r="N29" s="117">
        <f t="shared" si="3"/>
        <v>0</v>
      </c>
      <c r="O29" s="117">
        <f t="shared" si="3"/>
        <v>29000</v>
      </c>
      <c r="P29" s="118">
        <f>SUM(D30:O38)</f>
        <v>30000</v>
      </c>
    </row>
    <row r="30" spans="1:16" ht="14.25" customHeight="1" hidden="1">
      <c r="A30" s="23" t="s">
        <v>62</v>
      </c>
      <c r="B30" s="112" t="s">
        <v>80</v>
      </c>
      <c r="C30" s="113">
        <v>43857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500</v>
      </c>
      <c r="M30" s="24">
        <v>500</v>
      </c>
      <c r="N30" s="24">
        <v>0</v>
      </c>
      <c r="O30" s="24">
        <v>29000</v>
      </c>
      <c r="P30" s="25">
        <f aca="true" t="shared" si="4" ref="P30:P39">SUM(D30:O30)</f>
        <v>30000</v>
      </c>
    </row>
    <row r="31" spans="1:16" ht="12.75" hidden="1">
      <c r="A31" s="23" t="s">
        <v>62</v>
      </c>
      <c r="B31" s="107"/>
      <c r="C31" s="10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4"/>
        <v>0</v>
      </c>
    </row>
    <row r="32" spans="1:16" ht="12.75" hidden="1">
      <c r="A32" s="23" t="s">
        <v>62</v>
      </c>
      <c r="B32" s="107"/>
      <c r="C32" s="10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4"/>
        <v>0</v>
      </c>
    </row>
    <row r="33" spans="1:16" ht="12.75" hidden="1">
      <c r="A33" s="23" t="s">
        <v>62</v>
      </c>
      <c r="B33" s="107"/>
      <c r="C33" s="10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4"/>
        <v>0</v>
      </c>
    </row>
    <row r="34" spans="1:16" ht="12.75" hidden="1">
      <c r="A34" s="23" t="s">
        <v>62</v>
      </c>
      <c r="B34" s="107"/>
      <c r="C34" s="10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f t="shared" si="4"/>
        <v>0</v>
      </c>
    </row>
    <row r="35" spans="1:16" ht="12.75" hidden="1">
      <c r="A35" s="23" t="s">
        <v>62</v>
      </c>
      <c r="B35" s="107"/>
      <c r="C35" s="10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4"/>
        <v>0</v>
      </c>
    </row>
    <row r="36" spans="1:16" ht="12.75" hidden="1">
      <c r="A36" s="23" t="s">
        <v>62</v>
      </c>
      <c r="B36" s="107"/>
      <c r="C36" s="10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4"/>
        <v>0</v>
      </c>
    </row>
    <row r="37" spans="1:16" ht="12.75" hidden="1">
      <c r="A37" s="23" t="s">
        <v>62</v>
      </c>
      <c r="B37" s="107"/>
      <c r="C37" s="10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4"/>
        <v>0</v>
      </c>
    </row>
    <row r="38" spans="1:16" ht="12.75" hidden="1">
      <c r="A38" s="23"/>
      <c r="B38" s="107"/>
      <c r="C38" s="10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4"/>
        <v>0</v>
      </c>
    </row>
    <row r="39" spans="1:17" ht="13.5" thickBot="1">
      <c r="A39" s="114" t="s">
        <v>64</v>
      </c>
      <c r="B39" s="108"/>
      <c r="C39" s="108"/>
      <c r="D39" s="28">
        <f>D29+D28</f>
        <v>1050.32</v>
      </c>
      <c r="E39" s="28">
        <f aca="true" t="shared" si="5" ref="E39:O39">E29+E28</f>
        <v>5176.875</v>
      </c>
      <c r="F39" s="28">
        <f t="shared" si="5"/>
        <v>970.305</v>
      </c>
      <c r="G39" s="28">
        <f t="shared" si="5"/>
        <v>1782.555</v>
      </c>
      <c r="H39" s="28">
        <f t="shared" si="5"/>
        <v>5600.555</v>
      </c>
      <c r="I39" s="28">
        <f t="shared" si="5"/>
        <v>2303.665</v>
      </c>
      <c r="J39" s="28">
        <f t="shared" si="5"/>
        <v>2007.555</v>
      </c>
      <c r="K39" s="28">
        <f t="shared" si="5"/>
        <v>3811.305</v>
      </c>
      <c r="L39" s="28">
        <f t="shared" si="5"/>
        <v>2271.5550000000003</v>
      </c>
      <c r="M39" s="28">
        <f t="shared" si="5"/>
        <v>2081.31</v>
      </c>
      <c r="N39" s="28">
        <f t="shared" si="5"/>
        <v>3714.7</v>
      </c>
      <c r="O39" s="28">
        <f t="shared" si="5"/>
        <v>31158</v>
      </c>
      <c r="P39" s="30">
        <f t="shared" si="4"/>
        <v>61928.700000000004</v>
      </c>
      <c r="Q39" s="14"/>
    </row>
    <row r="44" ht="17.25">
      <c r="D44" s="13" t="s">
        <v>74</v>
      </c>
    </row>
    <row r="45" spans="4:9" ht="17.25" hidden="1">
      <c r="D45" s="13"/>
      <c r="I45" s="14" t="s">
        <v>57</v>
      </c>
    </row>
    <row r="46" spans="4:8" ht="17.25">
      <c r="D46" s="13"/>
      <c r="H46" s="106" t="s">
        <v>75</v>
      </c>
    </row>
    <row r="47" spans="1:16" ht="15">
      <c r="A47" s="8"/>
      <c r="B47" s="109" t="s">
        <v>76</v>
      </c>
      <c r="C47" s="109" t="s">
        <v>77</v>
      </c>
      <c r="D47" s="15" t="s">
        <v>12</v>
      </c>
      <c r="E47" s="15" t="s">
        <v>13</v>
      </c>
      <c r="F47" s="15" t="s">
        <v>9</v>
      </c>
      <c r="G47" s="15" t="s">
        <v>14</v>
      </c>
      <c r="H47" s="15" t="s">
        <v>15</v>
      </c>
      <c r="I47" s="15" t="s">
        <v>16</v>
      </c>
      <c r="J47" s="15" t="s">
        <v>17</v>
      </c>
      <c r="K47" s="15" t="s">
        <v>18</v>
      </c>
      <c r="L47" s="15" t="s">
        <v>19</v>
      </c>
      <c r="M47" s="15" t="s">
        <v>20</v>
      </c>
      <c r="N47" s="15" t="s">
        <v>10</v>
      </c>
      <c r="O47" s="15" t="s">
        <v>11</v>
      </c>
      <c r="P47" s="16" t="s">
        <v>21</v>
      </c>
    </row>
    <row r="48" spans="1:16" ht="26.25">
      <c r="A48" s="60" t="s">
        <v>78</v>
      </c>
      <c r="B48" s="111" t="s">
        <v>79</v>
      </c>
      <c r="C48" s="110">
        <v>43826</v>
      </c>
      <c r="D48" s="11">
        <v>802</v>
      </c>
      <c r="E48" s="11">
        <v>902</v>
      </c>
      <c r="F48" s="11">
        <v>952</v>
      </c>
      <c r="G48" s="11">
        <v>1252</v>
      </c>
      <c r="H48" s="11">
        <v>1252</v>
      </c>
      <c r="I48" s="11">
        <v>1352</v>
      </c>
      <c r="J48" s="11">
        <v>1452</v>
      </c>
      <c r="K48" s="11">
        <v>1452</v>
      </c>
      <c r="L48" s="11">
        <v>1252</v>
      </c>
      <c r="M48" s="11">
        <v>1052</v>
      </c>
      <c r="N48" s="11">
        <v>1052</v>
      </c>
      <c r="O48" s="11">
        <v>752</v>
      </c>
      <c r="P48" s="29">
        <f>SUM(D48:O48)</f>
        <v>13524</v>
      </c>
    </row>
    <row r="49" spans="1:16" ht="26.25">
      <c r="A49" s="115" t="str">
        <f>A7</f>
        <v>Зміни до   розпису доходів станом на 01.03.2020р. :</v>
      </c>
      <c r="B49" s="116"/>
      <c r="C49" s="116"/>
      <c r="D49" s="117">
        <f>SUM(D50:D58)</f>
        <v>0</v>
      </c>
      <c r="E49" s="117">
        <f>SUM(E50:E58)</f>
        <v>0</v>
      </c>
      <c r="F49" s="117">
        <f>SUM(F50:F58)</f>
        <v>0</v>
      </c>
      <c r="G49" s="117">
        <f aca="true" t="shared" si="6" ref="G49:O49">SUM(G50:G58)</f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f t="shared" si="6"/>
        <v>0</v>
      </c>
      <c r="L49" s="117">
        <f t="shared" si="6"/>
        <v>500</v>
      </c>
      <c r="M49" s="117">
        <f t="shared" si="6"/>
        <v>500</v>
      </c>
      <c r="N49" s="117">
        <f t="shared" si="6"/>
        <v>0</v>
      </c>
      <c r="O49" s="117">
        <f t="shared" si="6"/>
        <v>29000</v>
      </c>
      <c r="P49" s="118">
        <f>SUM(D50:O58)</f>
        <v>30000</v>
      </c>
    </row>
    <row r="50" spans="1:16" ht="14.25" customHeight="1" hidden="1">
      <c r="A50" s="23" t="s">
        <v>62</v>
      </c>
      <c r="B50" s="112" t="s">
        <v>80</v>
      </c>
      <c r="C50" s="113">
        <v>43857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500</v>
      </c>
      <c r="M50" s="24">
        <v>500</v>
      </c>
      <c r="N50" s="24"/>
      <c r="O50" s="24">
        <v>29000</v>
      </c>
      <c r="P50" s="25">
        <f aca="true" t="shared" si="7" ref="P50:P59">SUM(D50:O50)</f>
        <v>30000</v>
      </c>
    </row>
    <row r="51" spans="1:16" ht="12.75" hidden="1">
      <c r="A51" s="23" t="s">
        <v>62</v>
      </c>
      <c r="B51" s="107"/>
      <c r="C51" s="10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7"/>
        <v>0</v>
      </c>
    </row>
    <row r="52" spans="1:16" ht="12.75" hidden="1">
      <c r="A52" s="23" t="s">
        <v>62</v>
      </c>
      <c r="B52" s="107"/>
      <c r="C52" s="10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7"/>
        <v>0</v>
      </c>
    </row>
    <row r="53" spans="1:16" ht="12.75" hidden="1">
      <c r="A53" s="23" t="s">
        <v>62</v>
      </c>
      <c r="B53" s="107"/>
      <c r="C53" s="10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>
        <f t="shared" si="7"/>
        <v>0</v>
      </c>
    </row>
    <row r="54" spans="1:16" ht="12.75" hidden="1">
      <c r="A54" s="23" t="s">
        <v>62</v>
      </c>
      <c r="B54" s="107"/>
      <c r="C54" s="10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>
        <f t="shared" si="7"/>
        <v>0</v>
      </c>
    </row>
    <row r="55" spans="1:16" ht="12.75" hidden="1">
      <c r="A55" s="23" t="s">
        <v>62</v>
      </c>
      <c r="B55" s="107"/>
      <c r="C55" s="10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>
        <f t="shared" si="7"/>
        <v>0</v>
      </c>
    </row>
    <row r="56" spans="1:16" ht="12.75" hidden="1">
      <c r="A56" s="23" t="s">
        <v>62</v>
      </c>
      <c r="B56" s="107"/>
      <c r="C56" s="10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>
        <f t="shared" si="7"/>
        <v>0</v>
      </c>
    </row>
    <row r="57" spans="1:16" ht="12.75" hidden="1">
      <c r="A57" s="23" t="s">
        <v>62</v>
      </c>
      <c r="B57" s="107"/>
      <c r="C57" s="10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>
        <f t="shared" si="7"/>
        <v>0</v>
      </c>
    </row>
    <row r="58" spans="1:16" ht="12.75" hidden="1">
      <c r="A58" s="23"/>
      <c r="B58" s="107"/>
      <c r="C58" s="10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>
        <f t="shared" si="7"/>
        <v>0</v>
      </c>
    </row>
    <row r="59" spans="1:17" ht="13.5" thickBot="1">
      <c r="A59" s="114" t="s">
        <v>64</v>
      </c>
      <c r="B59" s="108"/>
      <c r="C59" s="108"/>
      <c r="D59" s="28">
        <f>D49+D48</f>
        <v>802</v>
      </c>
      <c r="E59" s="28">
        <f aca="true" t="shared" si="8" ref="E59:O59">E49+E48</f>
        <v>902</v>
      </c>
      <c r="F59" s="28">
        <f t="shared" si="8"/>
        <v>952</v>
      </c>
      <c r="G59" s="28">
        <f t="shared" si="8"/>
        <v>1252</v>
      </c>
      <c r="H59" s="28">
        <f t="shared" si="8"/>
        <v>1252</v>
      </c>
      <c r="I59" s="28">
        <f t="shared" si="8"/>
        <v>1352</v>
      </c>
      <c r="J59" s="28">
        <f t="shared" si="8"/>
        <v>1452</v>
      </c>
      <c r="K59" s="28">
        <f t="shared" si="8"/>
        <v>1452</v>
      </c>
      <c r="L59" s="28">
        <f t="shared" si="8"/>
        <v>1752</v>
      </c>
      <c r="M59" s="28">
        <f t="shared" si="8"/>
        <v>1552</v>
      </c>
      <c r="N59" s="28">
        <f t="shared" si="8"/>
        <v>1052</v>
      </c>
      <c r="O59" s="28">
        <f t="shared" si="8"/>
        <v>29752</v>
      </c>
      <c r="P59" s="30">
        <f t="shared" si="7"/>
        <v>43524</v>
      </c>
      <c r="Q59" s="14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2020-02-05T13:17:44Z</cp:lastPrinted>
  <dcterms:created xsi:type="dcterms:W3CDTF">2006-11-30T08:16:02Z</dcterms:created>
  <dcterms:modified xsi:type="dcterms:W3CDTF">2020-03-02T14:47:40Z</dcterms:modified>
  <cp:category/>
  <cp:version/>
  <cp:contentType/>
  <cp:contentStatus/>
</cp:coreProperties>
</file>